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egal and Land\Legal &amp; Land Files 2000-2999\Web Information\2023 Current Web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7" i="1"/>
  <c r="J6" i="1"/>
  <c r="G17" i="1"/>
  <c r="G16" i="1"/>
  <c r="G10" i="1"/>
  <c r="G8" i="1"/>
  <c r="G7" i="1"/>
  <c r="G6" i="1"/>
  <c r="G5" i="1"/>
  <c r="G4" i="1"/>
  <c r="D11" i="1"/>
  <c r="C21" i="1" l="1"/>
  <c r="B21" i="1"/>
  <c r="G18" i="1"/>
  <c r="F18" i="1"/>
  <c r="E18" i="1"/>
  <c r="C14" i="1"/>
  <c r="B14" i="1"/>
  <c r="J11" i="1"/>
  <c r="I11" i="1"/>
  <c r="I22" i="1" s="1"/>
  <c r="H11" i="1"/>
  <c r="H22" i="1" s="1"/>
  <c r="G11" i="1"/>
  <c r="F11" i="1"/>
  <c r="F22" i="1" s="1"/>
  <c r="E11" i="1"/>
  <c r="C11" i="1"/>
  <c r="B11" i="1"/>
  <c r="B22" i="1" s="1"/>
  <c r="E22" i="1" l="1"/>
  <c r="C22" i="1"/>
  <c r="D13" i="1" s="1"/>
  <c r="D14" i="1" s="1"/>
  <c r="D4" i="1"/>
  <c r="D20" i="1" l="1"/>
  <c r="D21" i="1" s="1"/>
  <c r="D7" i="1"/>
  <c r="D9" i="1"/>
  <c r="D10" i="1"/>
  <c r="D6" i="1"/>
</calcChain>
</file>

<file path=xl/sharedStrings.xml><?xml version="1.0" encoding="utf-8"?>
<sst xmlns="http://schemas.openxmlformats.org/spreadsheetml/2006/main" count="31" uniqueCount="25">
  <si>
    <t>Interest Owners' Representative</t>
  </si>
  <si>
    <t>EL's</t>
  </si>
  <si>
    <t>% of Total EL Hectares</t>
  </si>
  <si>
    <t>SDL's</t>
  </si>
  <si>
    <t>% of Total SDL Hectares</t>
  </si>
  <si>
    <t>PL's</t>
  </si>
  <si>
    <t>% of Total PL Hectares</t>
  </si>
  <si>
    <t>EL Hectares</t>
  </si>
  <si>
    <t>SDL Hectares</t>
  </si>
  <si>
    <t>PL Hectares</t>
  </si>
  <si>
    <t>Equinor Canada Ltd.</t>
  </si>
  <si>
    <t>Chevron Canada Limited</t>
  </si>
  <si>
    <t>ExxonMobil Canada Ltd.</t>
  </si>
  <si>
    <t>Cenovus Energy Inc.</t>
  </si>
  <si>
    <t>Imperial Oil</t>
  </si>
  <si>
    <t>BP Canada Energy Group ULC</t>
  </si>
  <si>
    <t>Suncor Energy Inc.</t>
  </si>
  <si>
    <t>Eastern Newfoundland and Jeanne d'Arc Regions</t>
  </si>
  <si>
    <t>Subtotal</t>
  </si>
  <si>
    <t>Western Newfoundland and Labrador Region</t>
  </si>
  <si>
    <t>Shoal Point Energy Ltd.</t>
  </si>
  <si>
    <t>Labrador North and South Regions</t>
  </si>
  <si>
    <t>South Eastern Newfoundland Region</t>
  </si>
  <si>
    <t>Total</t>
  </si>
  <si>
    <r>
      <t xml:space="preserve">                               Land Holdings By Representative </t>
    </r>
    <r>
      <rPr>
        <b/>
        <sz val="16"/>
        <color theme="1"/>
        <rFont val="Calibri"/>
        <family val="2"/>
        <scheme val="minor"/>
      </rPr>
      <t>(as of January 15,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</si>
</sst>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#,##0.000"/>
    <numFmt numFmtId="166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AE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2" fillId="0" borderId="0" xfId="0" applyFont="1"/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Border="1" applyAlignment="1">
      <alignment horizontal="left"/>
    </xf>
    <xf numFmtId="3" fontId="7" fillId="0" borderId="4" xfId="0" applyNumberFormat="1" applyFont="1" applyBorder="1" applyAlignment="1">
      <alignment horizontal="left"/>
    </xf>
    <xf numFmtId="164" fontId="2" fillId="3" borderId="1" xfId="0" applyNumberFormat="1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horizontal="left"/>
    </xf>
    <xf numFmtId="165" fontId="2" fillId="0" borderId="4" xfId="0" applyNumberFormat="1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left"/>
    </xf>
    <xf numFmtId="166" fontId="2" fillId="0" borderId="7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/>
    </xf>
    <xf numFmtId="166" fontId="2" fillId="0" borderId="5" xfId="0" applyNumberFormat="1" applyFont="1" applyFill="1" applyBorder="1" applyAlignment="1">
      <alignment horizontal="left"/>
    </xf>
    <xf numFmtId="3" fontId="2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/>
    </xf>
    <xf numFmtId="3" fontId="8" fillId="3" borderId="1" xfId="0" applyNumberFormat="1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/>
    </xf>
    <xf numFmtId="166" fontId="2" fillId="0" borderId="1" xfId="0" applyNumberFormat="1" applyFont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left"/>
    </xf>
    <xf numFmtId="166" fontId="2" fillId="0" borderId="4" xfId="0" applyNumberFormat="1" applyFont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left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409]mmmm\ d\,\ yyyy;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409]mmmm\ d\,\ yy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409]mmmm\ d\,\ yy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409]mmmm\ d\,\ yy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409]mmmm\ d\,\ yy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409]mmmm\ d\,\ yy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left" vertical="center" textRotation="0" indent="0" justifyLastLine="0" shrinkToFit="0" readingOrder="0"/>
    </dxf>
  </dxfs>
  <tableStyles count="0" defaultTableStyle="TableStyleMedium2" defaultPivotStyle="PivotStyleLight16"/>
  <colors>
    <mruColors>
      <color rgb="FF8DB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87087</xdr:colOff>
      <xdr:row>0</xdr:row>
      <xdr:rowOff>21771</xdr:rowOff>
    </xdr:from>
    <xdr:to>
      <xdr:col>0</xdr:col>
      <xdr:colOff>2320700</xdr:colOff>
      <xdr:row>0</xdr:row>
      <xdr:rowOff>735808</xdr:rowOff>
    </xdr:to>
    <xdr:pic>
      <xdr:nvPicPr>
        <xdr:cNvPr id="2" name="Picture 1" descr="C-NLOPB logo RGB - 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087" y="21771"/>
          <a:ext cx="2275114" cy="714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2:J22" totalsRowShown="0" headerRowDxfId="11" dataDxfId="10">
  <autoFilter ref="A2:J22"/>
  <tableColumns count="10">
    <tableColumn id="1" name="Interest Owners' Representative" dataDxfId="9"/>
    <tableColumn id="2" name="EL's" dataDxfId="8"/>
    <tableColumn id="19" name="EL Hectares" dataDxfId="7"/>
    <tableColumn id="3" name="% of Total EL Hectares" dataDxfId="6"/>
    <tableColumn id="4" name="SDL's" dataDxfId="5"/>
    <tableColumn id="9" name="SDL Hectares" dataDxfId="4"/>
    <tableColumn id="8" name="% of Total SDL Hectares" dataDxfId="3"/>
    <tableColumn id="7" name="PL's" dataDxfId="2"/>
    <tableColumn id="6" name="PL Hectares" dataDxfId="1"/>
    <tableColumn id="5" name="% of Total PL Hectar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4" zoomScale="80" zoomScaleNormal="80" workbookViewId="0">
      <selection activeCell="A11" sqref="A11"/>
    </sheetView>
  </sheetViews>
  <sheetFormatPr defaultRowHeight="14.75" x14ac:dyDescent="0.75"/>
  <cols>
    <col min="1" max="1" width="50.1328125" bestFit="1" customWidth="1"/>
    <col min="2" max="2" width="7.7265625" style="1" bestFit="1" customWidth="1"/>
    <col min="3" max="3" width="15.26953125" style="1" bestFit="1" customWidth="1"/>
    <col min="4" max="4" width="25.7265625" bestFit="1" customWidth="1"/>
    <col min="5" max="5" width="9.1328125" bestFit="1" customWidth="1"/>
    <col min="6" max="6" width="16.7265625" bestFit="1" customWidth="1"/>
    <col min="7" max="7" width="27.26953125" bestFit="1" customWidth="1"/>
    <col min="8" max="8" width="7.86328125" bestFit="1" customWidth="1"/>
    <col min="9" max="9" width="15.54296875" bestFit="1" customWidth="1"/>
    <col min="10" max="10" width="26" bestFit="1" customWidth="1"/>
  </cols>
  <sheetData>
    <row r="1" spans="1:10" ht="61.9" customHeight="1" thickBot="1" x14ac:dyDescent="0.9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2" customFormat="1" ht="53.45" customHeight="1" x14ac:dyDescent="0.8">
      <c r="A2" s="3" t="s">
        <v>0</v>
      </c>
      <c r="B2" s="4" t="s">
        <v>1</v>
      </c>
      <c r="C2" s="4" t="s">
        <v>7</v>
      </c>
      <c r="D2" s="4" t="s">
        <v>2</v>
      </c>
      <c r="E2" s="4" t="s">
        <v>3</v>
      </c>
      <c r="F2" s="4" t="s">
        <v>8</v>
      </c>
      <c r="G2" s="4" t="s">
        <v>4</v>
      </c>
      <c r="H2" s="4" t="s">
        <v>5</v>
      </c>
      <c r="I2" s="4" t="s">
        <v>9</v>
      </c>
      <c r="J2" s="5" t="s">
        <v>6</v>
      </c>
    </row>
    <row r="3" spans="1:10" s="2" customFormat="1" ht="16" x14ac:dyDescent="0.8">
      <c r="A3" s="15" t="s">
        <v>17</v>
      </c>
      <c r="B3" s="16"/>
      <c r="C3" s="16"/>
      <c r="D3" s="16"/>
      <c r="E3" s="17"/>
      <c r="F3" s="17"/>
      <c r="G3" s="17"/>
      <c r="H3" s="17"/>
      <c r="I3" s="17"/>
      <c r="J3" s="24"/>
    </row>
    <row r="4" spans="1:10" s="7" customFormat="1" ht="18" customHeight="1" x14ac:dyDescent="0.8">
      <c r="A4" s="9" t="s">
        <v>10</v>
      </c>
      <c r="B4" s="9">
        <v>7</v>
      </c>
      <c r="C4" s="21">
        <v>1048430</v>
      </c>
      <c r="D4" s="18">
        <f>Table3[[#This Row],[EL Hectares]]/C22</f>
        <v>0.4110290958245908</v>
      </c>
      <c r="E4" s="10">
        <v>9</v>
      </c>
      <c r="F4" s="10">
        <v>85426</v>
      </c>
      <c r="G4" s="43">
        <f>Table3[[#This Row],[SDL Hectares]]/F22</f>
        <v>0.36555265522701014</v>
      </c>
      <c r="H4" s="10"/>
      <c r="I4" s="10"/>
      <c r="J4" s="20"/>
    </row>
    <row r="5" spans="1:10" s="7" customFormat="1" ht="18" customHeight="1" x14ac:dyDescent="0.8">
      <c r="A5" s="9" t="s">
        <v>11</v>
      </c>
      <c r="B5" s="9"/>
      <c r="C5" s="22"/>
      <c r="D5" s="18"/>
      <c r="E5" s="10">
        <v>1</v>
      </c>
      <c r="F5" s="10">
        <v>3883</v>
      </c>
      <c r="G5" s="43">
        <f>Table3[[#This Row],[SDL Hectares]]/F22</f>
        <v>1.6616029783045917E-2</v>
      </c>
      <c r="H5" s="10"/>
      <c r="I5" s="10"/>
      <c r="J5" s="20"/>
    </row>
    <row r="6" spans="1:10" s="7" customFormat="1" ht="18" customHeight="1" x14ac:dyDescent="0.8">
      <c r="A6" s="9" t="s">
        <v>12</v>
      </c>
      <c r="B6" s="9">
        <v>2</v>
      </c>
      <c r="C6" s="22">
        <v>409589</v>
      </c>
      <c r="D6" s="18">
        <f>Table3[[#This Row],[EL Hectares]]/C22</f>
        <v>0.16057628676182323</v>
      </c>
      <c r="E6" s="10">
        <v>10</v>
      </c>
      <c r="F6" s="10">
        <v>31702</v>
      </c>
      <c r="G6" s="43">
        <f>Table3[[#This Row],[SDL Hectares]]/F22</f>
        <v>0.13565835080662417</v>
      </c>
      <c r="H6" s="10">
        <v>4</v>
      </c>
      <c r="I6" s="10">
        <v>41803</v>
      </c>
      <c r="J6" s="43">
        <f>Table3[[#This Row],[PL Hectares]]/I22</f>
        <v>0.6552297057947617</v>
      </c>
    </row>
    <row r="7" spans="1:10" s="7" customFormat="1" ht="18" customHeight="1" x14ac:dyDescent="0.8">
      <c r="A7" s="9" t="s">
        <v>13</v>
      </c>
      <c r="B7" s="9">
        <v>1</v>
      </c>
      <c r="C7" s="22">
        <v>76737</v>
      </c>
      <c r="D7" s="18">
        <f>Table3[[#This Row],[EL Hectares]]/C22</f>
        <v>3.0084163679302979E-2</v>
      </c>
      <c r="E7" s="10">
        <v>21</v>
      </c>
      <c r="F7" s="10">
        <v>58683</v>
      </c>
      <c r="G7" s="43">
        <f>Table3[[#This Row],[SDL Hectares]]/F22</f>
        <v>0.25111472463520046</v>
      </c>
      <c r="H7" s="10">
        <v>5</v>
      </c>
      <c r="I7" s="10">
        <v>9196</v>
      </c>
      <c r="J7" s="43">
        <f>Table3[[#This Row],[PL Hectares]]/I22</f>
        <v>0.14414019028511418</v>
      </c>
    </row>
    <row r="8" spans="1:10" s="7" customFormat="1" ht="18" customHeight="1" x14ac:dyDescent="0.8">
      <c r="A8" s="9" t="s">
        <v>14</v>
      </c>
      <c r="B8" s="9"/>
      <c r="C8" s="22"/>
      <c r="D8" s="18"/>
      <c r="E8" s="10">
        <v>4</v>
      </c>
      <c r="F8" s="10">
        <v>5691</v>
      </c>
      <c r="G8" s="43">
        <f>Table3[[#This Row],[SDL Hectares]]/F22</f>
        <v>2.4352775043861526E-2</v>
      </c>
      <c r="H8" s="10"/>
      <c r="I8" s="10"/>
      <c r="J8" s="20"/>
    </row>
    <row r="9" spans="1:10" s="7" customFormat="1" ht="18" customHeight="1" x14ac:dyDescent="0.8">
      <c r="A9" s="9" t="s">
        <v>15</v>
      </c>
      <c r="B9" s="9">
        <v>2</v>
      </c>
      <c r="C9" s="22">
        <v>530579</v>
      </c>
      <c r="D9" s="18">
        <f>Table3[[#This Row],[EL Hectares]]/C22</f>
        <v>0.20800950624602077</v>
      </c>
      <c r="E9" s="6"/>
      <c r="F9" s="6"/>
      <c r="G9" s="19"/>
      <c r="H9" s="6"/>
      <c r="I9" s="6"/>
      <c r="J9" s="20"/>
    </row>
    <row r="10" spans="1:10" s="7" customFormat="1" ht="18" customHeight="1" thickBot="1" x14ac:dyDescent="0.95">
      <c r="A10" s="11" t="s">
        <v>16</v>
      </c>
      <c r="B10" s="11">
        <v>1</v>
      </c>
      <c r="C10" s="25">
        <v>142448</v>
      </c>
      <c r="D10" s="26">
        <f>Table3[[#This Row],[EL Hectares]]/C22</f>
        <v>5.5845666989709671E-2</v>
      </c>
      <c r="E10" s="12">
        <v>11</v>
      </c>
      <c r="F10" s="12">
        <v>20220</v>
      </c>
      <c r="G10" s="44">
        <f>Table3[[#This Row],[SDL Hectares]]/F22</f>
        <v>8.6524883392528562E-2</v>
      </c>
      <c r="H10" s="12">
        <v>3</v>
      </c>
      <c r="I10" s="12">
        <v>12800</v>
      </c>
      <c r="J10" s="45">
        <f>Table3[[#This Row],[PL Hectares]]/I22</f>
        <v>0.20063010392012415</v>
      </c>
    </row>
    <row r="11" spans="1:10" s="13" customFormat="1" ht="18" customHeight="1" thickTop="1" x14ac:dyDescent="0.8">
      <c r="A11" s="27" t="s">
        <v>18</v>
      </c>
      <c r="B11" s="28">
        <f>SUM(B4:B10)</f>
        <v>13</v>
      </c>
      <c r="C11" s="29">
        <f>SUM(C4:C10)</f>
        <v>2207783</v>
      </c>
      <c r="D11" s="30">
        <f>SUM(D4:D10)</f>
        <v>0.86554471950144751</v>
      </c>
      <c r="E11" s="28">
        <f>SUM(E4:E10)</f>
        <v>56</v>
      </c>
      <c r="F11" s="29">
        <f>SUM(F4:F10)</f>
        <v>205605</v>
      </c>
      <c r="G11" s="30">
        <f>SUM(G4:G10)</f>
        <v>0.87981941888827087</v>
      </c>
      <c r="H11" s="28">
        <f>SUM(H4:H10)</f>
        <v>12</v>
      </c>
      <c r="I11" s="29">
        <f>SUM(I4:I10)</f>
        <v>63799</v>
      </c>
      <c r="J11" s="46">
        <f>SUM(J4:J10)</f>
        <v>1</v>
      </c>
    </row>
    <row r="12" spans="1:10" s="13" customFormat="1" ht="18" customHeight="1" x14ac:dyDescent="0.8">
      <c r="A12" s="15" t="s">
        <v>19</v>
      </c>
      <c r="B12" s="16"/>
      <c r="C12" s="16"/>
      <c r="D12" s="16"/>
      <c r="E12" s="17"/>
      <c r="F12" s="17"/>
      <c r="G12" s="17"/>
      <c r="H12" s="17"/>
      <c r="I12" s="17"/>
      <c r="J12" s="24"/>
    </row>
    <row r="13" spans="1:10" s="7" customFormat="1" ht="18" customHeight="1" thickBot="1" x14ac:dyDescent="0.95">
      <c r="A13" s="11" t="s">
        <v>20</v>
      </c>
      <c r="B13" s="11">
        <v>1</v>
      </c>
      <c r="C13" s="23">
        <v>103040</v>
      </c>
      <c r="D13" s="26">
        <f>Table3[[#This Row],[EL Hectares]]/C22</f>
        <v>4.0396056993567367E-2</v>
      </c>
      <c r="E13" s="12"/>
      <c r="F13" s="12"/>
      <c r="G13" s="12"/>
      <c r="H13" s="12"/>
      <c r="I13" s="12"/>
      <c r="J13" s="12"/>
    </row>
    <row r="14" spans="1:10" s="7" customFormat="1" ht="18" customHeight="1" thickTop="1" x14ac:dyDescent="0.8">
      <c r="A14" s="31" t="s">
        <v>18</v>
      </c>
      <c r="B14" s="32">
        <f>SUM(B13)</f>
        <v>1</v>
      </c>
      <c r="C14" s="33">
        <f>SUM(C13)</f>
        <v>103040</v>
      </c>
      <c r="D14" s="34">
        <f>SUM(D13)</f>
        <v>4.0396056993567367E-2</v>
      </c>
      <c r="E14" s="35"/>
      <c r="F14" s="35"/>
      <c r="G14" s="35"/>
      <c r="H14" s="35"/>
      <c r="I14" s="35"/>
      <c r="J14" s="35"/>
    </row>
    <row r="15" spans="1:10" s="8" customFormat="1" ht="16" x14ac:dyDescent="0.8">
      <c r="A15" s="15" t="s">
        <v>21</v>
      </c>
      <c r="B15" s="16"/>
      <c r="C15" s="16"/>
      <c r="D15" s="16"/>
      <c r="E15" s="17"/>
      <c r="F15" s="17"/>
      <c r="G15" s="17"/>
      <c r="H15" s="17"/>
      <c r="I15" s="17"/>
      <c r="J15" s="24"/>
    </row>
    <row r="16" spans="1:10" s="8" customFormat="1" ht="16" x14ac:dyDescent="0.8">
      <c r="A16" s="9" t="s">
        <v>16</v>
      </c>
      <c r="B16" s="9"/>
      <c r="C16" s="22"/>
      <c r="D16" s="18"/>
      <c r="E16" s="10">
        <v>4</v>
      </c>
      <c r="F16" s="10">
        <v>25185</v>
      </c>
      <c r="G16" s="43">
        <f>Table3[[#This Row],[SDL Hectares]]/F22</f>
        <v>0.10777097864692542</v>
      </c>
      <c r="H16" s="10"/>
      <c r="I16" s="10"/>
      <c r="J16" s="20"/>
    </row>
    <row r="17" spans="1:10" s="8" customFormat="1" ht="16.75" thickBot="1" x14ac:dyDescent="0.95">
      <c r="A17" s="11" t="s">
        <v>13</v>
      </c>
      <c r="B17" s="9"/>
      <c r="C17" s="22"/>
      <c r="D17" s="18"/>
      <c r="E17" s="10">
        <v>1</v>
      </c>
      <c r="F17" s="10">
        <v>2900</v>
      </c>
      <c r="G17" s="43">
        <f>Table3[[#This Row],[SDL Hectares]]/F22</f>
        <v>1.24096024648038E-2</v>
      </c>
      <c r="H17" s="10"/>
      <c r="I17" s="10"/>
      <c r="J17" s="20"/>
    </row>
    <row r="18" spans="1:10" s="8" customFormat="1" ht="16.75" thickTop="1" x14ac:dyDescent="0.8">
      <c r="A18" s="36" t="s">
        <v>18</v>
      </c>
      <c r="B18" s="28"/>
      <c r="C18" s="28"/>
      <c r="D18" s="28"/>
      <c r="E18" s="28">
        <f>SUM(E16:E17)</f>
        <v>5</v>
      </c>
      <c r="F18" s="29">
        <f>SUM(F16:F17)</f>
        <v>28085</v>
      </c>
      <c r="G18" s="30">
        <f>SUM(G16:G17)</f>
        <v>0.12018058111172922</v>
      </c>
      <c r="H18" s="28"/>
      <c r="I18" s="28"/>
      <c r="J18" s="28"/>
    </row>
    <row r="19" spans="1:10" s="8" customFormat="1" ht="16" x14ac:dyDescent="0.8">
      <c r="A19" s="15" t="s">
        <v>22</v>
      </c>
      <c r="B19" s="16"/>
      <c r="C19" s="16"/>
      <c r="D19" s="16"/>
      <c r="E19" s="17"/>
      <c r="F19" s="17"/>
      <c r="G19" s="17"/>
      <c r="H19" s="17"/>
      <c r="I19" s="17"/>
      <c r="J19" s="24"/>
    </row>
    <row r="20" spans="1:10" s="8" customFormat="1" ht="16.75" thickBot="1" x14ac:dyDescent="0.95">
      <c r="A20" s="9" t="s">
        <v>12</v>
      </c>
      <c r="B20" s="9">
        <v>1</v>
      </c>
      <c r="C20" s="22">
        <v>239921</v>
      </c>
      <c r="D20" s="18">
        <f>Table3[[#This Row],[EL Hectares]]/C22</f>
        <v>9.4059223504985218E-2</v>
      </c>
      <c r="E20" s="10"/>
      <c r="F20" s="10"/>
      <c r="G20" s="14"/>
      <c r="H20" s="10"/>
      <c r="I20" s="10"/>
      <c r="J20" s="20"/>
    </row>
    <row r="21" spans="1:10" ht="16.75" thickTop="1" x14ac:dyDescent="0.8">
      <c r="A21" s="36" t="s">
        <v>18</v>
      </c>
      <c r="B21" s="32">
        <f>SUM(B20)</f>
        <v>1</v>
      </c>
      <c r="C21" s="33">
        <f>SUM(C20)</f>
        <v>239921</v>
      </c>
      <c r="D21" s="39">
        <f>D20</f>
        <v>9.4059223504985218E-2</v>
      </c>
      <c r="E21" s="28"/>
      <c r="F21" s="29"/>
      <c r="G21" s="28"/>
      <c r="H21" s="28"/>
      <c r="I21" s="28"/>
      <c r="J21" s="28"/>
    </row>
    <row r="22" spans="1:10" ht="16" x14ac:dyDescent="0.8">
      <c r="A22" s="15" t="s">
        <v>23</v>
      </c>
      <c r="B22" s="37">
        <f t="shared" ref="B22:J22" si="0">(B11+B14+B18+B20)</f>
        <v>15</v>
      </c>
      <c r="C22" s="38">
        <f t="shared" si="0"/>
        <v>2550744</v>
      </c>
      <c r="D22" s="38">
        <v>100</v>
      </c>
      <c r="E22" s="37">
        <f t="shared" si="0"/>
        <v>61</v>
      </c>
      <c r="F22" s="38">
        <f t="shared" si="0"/>
        <v>233690</v>
      </c>
      <c r="G22" s="38">
        <v>100</v>
      </c>
      <c r="H22" s="37">
        <f t="shared" si="0"/>
        <v>12</v>
      </c>
      <c r="I22" s="38">
        <f t="shared" si="0"/>
        <v>63799</v>
      </c>
      <c r="J22" s="42">
        <v>100</v>
      </c>
    </row>
  </sheetData>
  <mergeCells count="1">
    <mergeCell ref="A1:J1"/>
  </mergeCells>
  <pageMargins left="0.7" right="0.7" top="0.75" bottom="0.75" header="0.3" footer="0.3"/>
  <pageSetup orientation="portrait" horizontalDpi="90" verticalDpi="9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C-NLOPB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Stamp, Natasha</dc:creator>
  <cp:lastModifiedBy>Sangel-Aguilar, Ana</cp:lastModifiedBy>
  <dcterms:created xsi:type="dcterms:W3CDTF">2022-01-10T19:04:28Z</dcterms:created>
  <dcterms:modified xsi:type="dcterms:W3CDTF">2024-01-12T14:18:23Z</dcterms:modified>
</cp:coreProperties>
</file>